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ING\Desktop\"/>
    </mc:Choice>
  </mc:AlternateContent>
  <xr:revisionPtr revIDLastSave="0" documentId="13_ncr:1_{FE930698-9C68-42F8-8CCF-1D5DFC65DDE3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R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" i="2" l="1"/>
  <c r="T8" i="2" l="1"/>
  <c r="T7" i="2"/>
  <c r="T6" i="2"/>
  <c r="T5" i="2"/>
  <c r="T3" i="2"/>
  <c r="T2" i="2"/>
  <c r="T11" i="2" l="1"/>
  <c r="I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</author>
  </authors>
  <commentList>
    <comment ref="I2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При отсутствии подсыпки и укладке трубопроводов на грунт основания, введите 0</t>
        </r>
      </text>
    </comment>
  </commentList>
</comments>
</file>

<file path=xl/sharedStrings.xml><?xml version="1.0" encoding="utf-8"?>
<sst xmlns="http://schemas.openxmlformats.org/spreadsheetml/2006/main" count="60" uniqueCount="55">
  <si>
    <t>D =</t>
  </si>
  <si>
    <t>мм</t>
  </si>
  <si>
    <t>Глубина уплотненной песчаной подсыпки</t>
  </si>
  <si>
    <t>Н =</t>
  </si>
  <si>
    <t>Определение расчетного сопротивления грунта основания для трубопроводов теплосети</t>
  </si>
  <si>
    <t>м</t>
  </si>
  <si>
    <t>Угол внутреннего трения грунта основания</t>
  </si>
  <si>
    <t>L =</t>
  </si>
  <si>
    <t>ϕ =</t>
  </si>
  <si>
    <t>⁰</t>
  </si>
  <si>
    <t>Удельное сцепление грунта основания</t>
  </si>
  <si>
    <t>с =</t>
  </si>
  <si>
    <t>кПа</t>
  </si>
  <si>
    <t>Тип грунта основания</t>
  </si>
  <si>
    <t>Пески и супеси крупные, галька и т.п.</t>
  </si>
  <si>
    <t>Пески и супеси мелкие</t>
  </si>
  <si>
    <t>Пески и супеси пылеватые</t>
  </si>
  <si>
    <t>Пески и супеси рыхлые</t>
  </si>
  <si>
    <t>Плотность грунта основания</t>
  </si>
  <si>
    <t>Указания:</t>
  </si>
  <si>
    <r>
      <rPr>
        <b/>
        <sz val="12"/>
        <color theme="1"/>
        <rFont val="Calibri"/>
        <family val="2"/>
        <charset val="204"/>
      </rPr>
      <t>γ</t>
    </r>
    <r>
      <rPr>
        <b/>
        <sz val="12"/>
        <color theme="1"/>
        <rFont val="Calibri"/>
        <family val="2"/>
        <charset val="204"/>
        <scheme val="minor"/>
      </rPr>
      <t xml:space="preserve"> =</t>
    </r>
  </si>
  <si>
    <r>
      <t>т/м</t>
    </r>
    <r>
      <rPr>
        <sz val="11"/>
        <color theme="1"/>
        <rFont val="Calibri"/>
        <family val="2"/>
        <charset val="204"/>
      </rPr>
      <t>³</t>
    </r>
  </si>
  <si>
    <t>Внешний диаметр наименьшего трубопровода (с изоляцией)</t>
  </si>
  <si>
    <t>Плотность грунтов засыпки сверху</t>
  </si>
  <si>
    <t>выбран</t>
  </si>
  <si>
    <t>Гамма_с1</t>
  </si>
  <si>
    <t>Гамма_с2</t>
  </si>
  <si>
    <t>к</t>
  </si>
  <si>
    <t>М_гам</t>
  </si>
  <si>
    <t>М_ку</t>
  </si>
  <si>
    <t>М-с</t>
  </si>
  <si>
    <t>список ФИ</t>
  </si>
  <si>
    <t>список М</t>
  </si>
  <si>
    <t>b=</t>
  </si>
  <si>
    <t>R</t>
  </si>
  <si>
    <t>Расчетное сопротивление</t>
  </si>
  <si>
    <t>R =</t>
  </si>
  <si>
    <r>
      <rPr>
        <b/>
        <sz val="12"/>
        <color theme="1"/>
        <rFont val="Calibri"/>
        <family val="2"/>
        <charset val="204"/>
      </rPr>
      <t>γ'</t>
    </r>
    <r>
      <rPr>
        <b/>
        <sz val="12"/>
        <color theme="1"/>
        <rFont val="Calibri"/>
        <family val="2"/>
        <charset val="204"/>
        <scheme val="minor"/>
      </rPr>
      <t xml:space="preserve"> =</t>
    </r>
  </si>
  <si>
    <t>Исходные данные</t>
  </si>
  <si>
    <t>Результаты</t>
  </si>
  <si>
    <t>Глубина кровли грунта основания от уровня планировки</t>
  </si>
  <si>
    <t>v. 1.1</t>
  </si>
  <si>
    <t xml:space="preserve">Разработал: Бобоедов Т. </t>
  </si>
  <si>
    <t>i-cad.ru</t>
  </si>
  <si>
    <t/>
  </si>
  <si>
    <t>Способ определения физ.-мех. характеристик грунта</t>
  </si>
  <si>
    <t>Данные приняты по таблицам СП 22</t>
  </si>
  <si>
    <t>Yc1</t>
  </si>
  <si>
    <t>Yc2</t>
  </si>
  <si>
    <r>
      <t>Глины и суглинки с I</t>
    </r>
    <r>
      <rPr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≤ 0,25</t>
    </r>
  </si>
  <si>
    <r>
      <t>Глины и суглинки с 0,25 &lt; I</t>
    </r>
    <r>
      <rPr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≤ 0,5</t>
    </r>
  </si>
  <si>
    <r>
      <t>Глины и суглинки с I</t>
    </r>
    <r>
      <rPr>
        <sz val="9"/>
        <color theme="1"/>
        <rFont val="Calibri"/>
        <family val="2"/>
        <charset val="204"/>
        <scheme val="minor"/>
      </rPr>
      <t>L</t>
    </r>
    <r>
      <rPr>
        <sz val="11"/>
        <color theme="1"/>
        <rFont val="Calibri"/>
        <family val="2"/>
        <charset val="204"/>
        <scheme val="minor"/>
      </rPr>
      <t xml:space="preserve"> &gt; 0,5</t>
    </r>
  </si>
  <si>
    <t>1. Характеристики грунтов следует принимать при доверительной вероятности 0,85
2. Толщина слоя грунта основания под трубопроводами или подсыпкой должна быть не менее удвоенного диаметра меньшего трубопровода. Если это не так, и в условную сжимаемую толщу попадает другой грунт основания, характеристики следует принимать для более слабого грунта.
3. Грунты приняты увлажненные (в запас)
4. Тело трубопровода рассматривается как жесткий штамп</t>
  </si>
  <si>
    <t>Глины и суглинки с 0,25 &lt; IL ≤ 0,5</t>
  </si>
  <si>
    <t>Данные взяты из лабораторных испытаний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</si>
</sst>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 tint="0.34998626667073579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rgb="FFFF0000"/>
      <name val="Calibri Light"/>
      <family val="2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14" applyBorder="0">
      <alignment horizontal="center" vertical="center"/>
    </xf>
  </cellStyleXfs>
  <cellXfs count="55">
    <xf numFmtId="0" fontId="0" fillId="0" borderId="0" xfId="0"/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" fontId="6" fillId="3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/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2" fillId="2" borderId="0" xfId="1" applyFill="1" applyAlignment="1">
      <alignment vertical="center"/>
    </xf>
    <xf numFmtId="0" fontId="12" fillId="5" borderId="11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2" fillId="5" borderId="11" xfId="1" applyFill="1" applyBorder="1" applyAlignment="1">
      <alignment vertical="center"/>
    </xf>
    <xf numFmtId="0" fontId="8" fillId="5" borderId="1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9" fillId="2" borderId="0" xfId="0" applyFont="1" applyFill="1" applyAlignment="1">
      <alignment vertical="top"/>
    </xf>
    <xf numFmtId="0" fontId="0" fillId="2" borderId="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vertical="center"/>
    </xf>
    <xf numFmtId="0" fontId="13" fillId="4" borderId="0" xfId="0" applyFont="1" applyFill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6" fillId="6" borderId="13" xfId="2" applyFill="1" applyBorder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top" wrapText="1"/>
    </xf>
    <xf numFmtId="0" fontId="0" fillId="7" borderId="14" xfId="0" applyFill="1" applyBorder="1" applyAlignment="1" applyProtection="1">
      <alignment horizontal="left"/>
      <protection locked="0"/>
    </xf>
    <xf numFmtId="0" fontId="0" fillId="7" borderId="15" xfId="0" applyFill="1" applyBorder="1" applyAlignment="1" applyProtection="1">
      <alignment horizontal="left"/>
      <protection locked="0"/>
    </xf>
    <xf numFmtId="0" fontId="0" fillId="7" borderId="16" xfId="0" applyFill="1" applyBorder="1" applyAlignment="1" applyProtection="1">
      <alignment horizontal="left"/>
      <protection locked="0"/>
    </xf>
    <xf numFmtId="0" fontId="0" fillId="7" borderId="14" xfId="0" applyFill="1" applyBorder="1" applyAlignment="1" applyProtection="1">
      <alignment horizontal="left" vertical="center"/>
      <protection locked="0"/>
    </xf>
    <xf numFmtId="0" fontId="0" fillId="7" borderId="15" xfId="0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horizontal="left" vertical="center"/>
      <protection locked="0"/>
    </xf>
  </cellXfs>
  <cellStyles count="3">
    <cellStyle name="Гиперссылка" xfId="1" builtinId="8"/>
    <cellStyle name="Обычный" xfId="0" builtinId="0"/>
    <cellStyle name="Оглавление блока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2</xdr:row>
      <xdr:rowOff>114300</xdr:rowOff>
    </xdr:from>
    <xdr:to>
      <xdr:col>9</xdr:col>
      <xdr:colOff>475709</xdr:colOff>
      <xdr:row>15</xdr:row>
      <xdr:rowOff>171450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638175"/>
          <a:ext cx="4323809" cy="253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W49"/>
  <sheetViews>
    <sheetView tabSelected="1" zoomScaleNormal="100" workbookViewId="0">
      <selection activeCell="I36" sqref="I36:M36"/>
    </sheetView>
  </sheetViews>
  <sheetFormatPr defaultColWidth="9.140625" defaultRowHeight="15" x14ac:dyDescent="0.25"/>
  <cols>
    <col min="1" max="6" width="9.140625" style="1"/>
    <col min="7" max="7" width="12" style="1" customWidth="1"/>
    <col min="8" max="8" width="9.140625" style="1"/>
    <col min="9" max="9" width="9.140625" style="1" customWidth="1"/>
    <col min="10" max="11" width="9.140625" style="1"/>
    <col min="12" max="12" width="3.42578125" style="1" customWidth="1"/>
    <col min="13" max="13" width="9.140625" style="1"/>
    <col min="14" max="14" width="4.42578125" style="16" customWidth="1"/>
    <col min="15" max="15" width="2" style="1" customWidth="1"/>
    <col min="16" max="16384" width="9.140625" style="1"/>
  </cols>
  <sheetData>
    <row r="1" spans="1:23" ht="26.25" customHeight="1" x14ac:dyDescent="0.25">
      <c r="A1" s="42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P1" s="2" t="s">
        <v>19</v>
      </c>
      <c r="S1" s="23"/>
    </row>
    <row r="2" spans="1:23" s="20" customFormat="1" ht="15" customHeight="1" x14ac:dyDescent="0.25">
      <c r="A2" s="24" t="s">
        <v>42</v>
      </c>
      <c r="B2" s="25"/>
      <c r="C2" s="25"/>
      <c r="D2" s="25"/>
      <c r="E2" s="25"/>
      <c r="F2" s="25"/>
      <c r="G2" s="25"/>
      <c r="H2" s="25"/>
      <c r="I2" s="25"/>
      <c r="J2" s="26"/>
      <c r="K2" s="27"/>
      <c r="L2" s="27"/>
      <c r="M2" s="27"/>
      <c r="N2" s="28" t="s">
        <v>41</v>
      </c>
      <c r="P2" s="48" t="s">
        <v>52</v>
      </c>
      <c r="Q2" s="48"/>
      <c r="R2" s="48"/>
      <c r="S2" s="48"/>
      <c r="T2" s="48"/>
      <c r="U2" s="48"/>
      <c r="V2" s="48"/>
      <c r="W2" s="48"/>
    </row>
    <row r="3" spans="1:23" x14ac:dyDescent="0.25">
      <c r="A3" s="34" t="s">
        <v>43</v>
      </c>
      <c r="O3" s="33"/>
      <c r="P3" s="48"/>
      <c r="Q3" s="48"/>
      <c r="R3" s="48"/>
      <c r="S3" s="48"/>
      <c r="T3" s="48"/>
      <c r="U3" s="48"/>
      <c r="V3" s="48"/>
      <c r="W3" s="48"/>
    </row>
    <row r="4" spans="1:23" x14ac:dyDescent="0.25">
      <c r="O4" s="33"/>
      <c r="P4" s="48"/>
      <c r="Q4" s="48"/>
      <c r="R4" s="48"/>
      <c r="S4" s="48"/>
      <c r="T4" s="48"/>
      <c r="U4" s="48"/>
      <c r="V4" s="48"/>
      <c r="W4" s="48"/>
    </row>
    <row r="5" spans="1:23" x14ac:dyDescent="0.25">
      <c r="O5" s="33"/>
      <c r="P5" s="48"/>
      <c r="Q5" s="48"/>
      <c r="R5" s="48"/>
      <c r="S5" s="48"/>
      <c r="T5" s="48"/>
      <c r="U5" s="48"/>
      <c r="V5" s="48"/>
      <c r="W5" s="48"/>
    </row>
    <row r="6" spans="1:23" x14ac:dyDescent="0.25">
      <c r="O6" s="33"/>
      <c r="P6" s="48"/>
      <c r="Q6" s="48"/>
      <c r="R6" s="48"/>
      <c r="S6" s="48"/>
      <c r="T6" s="48"/>
      <c r="U6" s="48"/>
      <c r="V6" s="48"/>
      <c r="W6" s="48"/>
    </row>
    <row r="7" spans="1:23" x14ac:dyDescent="0.25">
      <c r="O7" s="33"/>
      <c r="P7" s="48"/>
      <c r="Q7" s="48"/>
      <c r="R7" s="48"/>
      <c r="S7" s="48"/>
      <c r="T7" s="48"/>
      <c r="U7" s="48"/>
      <c r="V7" s="48"/>
      <c r="W7" s="48"/>
    </row>
    <row r="8" spans="1:23" x14ac:dyDescent="0.25">
      <c r="O8" s="33"/>
      <c r="P8" s="48"/>
      <c r="Q8" s="48"/>
      <c r="R8" s="48"/>
      <c r="S8" s="48"/>
      <c r="T8" s="48"/>
      <c r="U8" s="48"/>
      <c r="V8" s="48"/>
      <c r="W8" s="48"/>
    </row>
    <row r="9" spans="1:23" x14ac:dyDescent="0.25">
      <c r="O9" s="33"/>
      <c r="P9" s="48"/>
      <c r="Q9" s="48"/>
      <c r="R9" s="48"/>
      <c r="S9" s="48"/>
      <c r="T9" s="48"/>
      <c r="U9" s="48"/>
      <c r="V9" s="48"/>
      <c r="W9" s="48"/>
    </row>
    <row r="10" spans="1:23" x14ac:dyDescent="0.25">
      <c r="O10" s="33"/>
      <c r="P10" s="48"/>
      <c r="Q10" s="48"/>
      <c r="R10" s="48"/>
      <c r="S10" s="48"/>
      <c r="T10" s="48"/>
      <c r="U10" s="48"/>
      <c r="V10" s="48"/>
      <c r="W10" s="48"/>
    </row>
    <row r="11" spans="1:23" x14ac:dyDescent="0.25">
      <c r="O11" s="33"/>
      <c r="P11" s="48"/>
      <c r="Q11" s="48"/>
      <c r="R11" s="48"/>
      <c r="S11" s="48"/>
      <c r="T11" s="48"/>
      <c r="U11" s="48"/>
      <c r="V11" s="48"/>
      <c r="W11" s="48"/>
    </row>
    <row r="12" spans="1:23" x14ac:dyDescent="0.25">
      <c r="O12" s="33"/>
      <c r="P12" s="48"/>
      <c r="Q12" s="48"/>
      <c r="R12" s="48"/>
      <c r="S12" s="48"/>
      <c r="T12" s="48"/>
      <c r="U12" s="48"/>
      <c r="V12" s="48"/>
      <c r="W12" s="48"/>
    </row>
    <row r="13" spans="1:23" x14ac:dyDescent="0.25">
      <c r="O13" s="33"/>
      <c r="P13" s="48"/>
      <c r="Q13" s="48"/>
      <c r="R13" s="48"/>
      <c r="S13" s="48"/>
      <c r="T13" s="48"/>
      <c r="U13" s="48"/>
      <c r="V13" s="48"/>
      <c r="W13" s="48"/>
    </row>
    <row r="14" spans="1:23" x14ac:dyDescent="0.25">
      <c r="O14" s="33"/>
      <c r="P14" s="48"/>
      <c r="Q14" s="48"/>
      <c r="R14" s="48"/>
      <c r="S14" s="48"/>
      <c r="T14" s="48"/>
      <c r="U14" s="48"/>
      <c r="V14" s="48"/>
      <c r="W14" s="48"/>
    </row>
    <row r="15" spans="1:23" x14ac:dyDescent="0.25">
      <c r="O15" s="33"/>
      <c r="P15" s="48"/>
      <c r="Q15" s="48"/>
      <c r="R15" s="48"/>
      <c r="S15" s="48"/>
      <c r="T15" s="48"/>
      <c r="U15" s="48"/>
      <c r="V15" s="48"/>
      <c r="W15" s="48"/>
    </row>
    <row r="16" spans="1:23" x14ac:dyDescent="0.25">
      <c r="O16" s="33"/>
      <c r="P16" s="48"/>
      <c r="Q16" s="48"/>
      <c r="R16" s="48"/>
      <c r="S16" s="48"/>
      <c r="T16" s="48"/>
      <c r="U16" s="48"/>
      <c r="V16" s="48"/>
      <c r="W16" s="48"/>
    </row>
    <row r="17" spans="1:23" ht="6.95" customHeight="1" x14ac:dyDescent="0.25">
      <c r="O17" s="33"/>
      <c r="P17" s="48"/>
      <c r="Q17" s="48"/>
      <c r="R17" s="48"/>
      <c r="S17" s="48"/>
      <c r="T17" s="48"/>
      <c r="U17" s="48"/>
      <c r="V17" s="48"/>
      <c r="W17" s="48"/>
    </row>
    <row r="18" spans="1:23" ht="15.75" x14ac:dyDescent="0.25">
      <c r="A18" s="44" t="s">
        <v>38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33"/>
      <c r="P18" s="48"/>
      <c r="Q18" s="48"/>
      <c r="R18" s="48"/>
      <c r="S18" s="48"/>
      <c r="T18" s="48"/>
      <c r="U18" s="48"/>
      <c r="V18" s="48"/>
      <c r="W18" s="48"/>
    </row>
    <row r="19" spans="1:23" x14ac:dyDescent="0.25">
      <c r="O19" s="33"/>
      <c r="P19" s="48"/>
      <c r="Q19" s="48"/>
      <c r="R19" s="48"/>
      <c r="S19" s="48"/>
      <c r="T19" s="48"/>
      <c r="U19" s="48"/>
      <c r="V19" s="48"/>
      <c r="W19" s="48"/>
    </row>
    <row r="20" spans="1:23" ht="15" customHeight="1" x14ac:dyDescent="0.25">
      <c r="B20" s="1" t="s">
        <v>22</v>
      </c>
      <c r="H20" s="37" t="s">
        <v>0</v>
      </c>
      <c r="I20" s="36">
        <v>400</v>
      </c>
      <c r="J20" s="38" t="s">
        <v>1</v>
      </c>
      <c r="K20" s="38"/>
      <c r="L20" s="38"/>
      <c r="M20" s="38"/>
      <c r="O20" s="33"/>
      <c r="P20" s="48"/>
      <c r="Q20" s="48"/>
      <c r="R20" s="48"/>
      <c r="S20" s="48"/>
      <c r="T20" s="48"/>
      <c r="U20" s="48"/>
      <c r="V20" s="48"/>
      <c r="W20" s="48"/>
    </row>
    <row r="21" spans="1:23" ht="5.0999999999999996" customHeight="1" x14ac:dyDescent="0.25">
      <c r="H21" s="39"/>
      <c r="I21" s="38"/>
      <c r="J21" s="38"/>
      <c r="K21" s="38"/>
      <c r="L21" s="38"/>
      <c r="M21" s="38"/>
      <c r="O21" s="33"/>
      <c r="P21" s="48"/>
      <c r="Q21" s="48"/>
      <c r="R21" s="48"/>
      <c r="S21" s="48"/>
      <c r="T21" s="48"/>
      <c r="U21" s="48"/>
      <c r="V21" s="48"/>
      <c r="W21" s="48"/>
    </row>
    <row r="22" spans="1:23" ht="15" customHeight="1" x14ac:dyDescent="0.25">
      <c r="B22" s="1" t="s">
        <v>2</v>
      </c>
      <c r="F22" s="1" t="s">
        <v>44</v>
      </c>
      <c r="H22" s="37" t="s">
        <v>3</v>
      </c>
      <c r="I22" s="36">
        <v>100</v>
      </c>
      <c r="J22" s="38" t="s">
        <v>1</v>
      </c>
      <c r="K22" s="38"/>
      <c r="L22" s="38"/>
      <c r="M22" s="38"/>
      <c r="O22" s="33"/>
      <c r="P22" s="48"/>
      <c r="Q22" s="48"/>
      <c r="R22" s="48"/>
      <c r="S22" s="48"/>
      <c r="T22" s="48"/>
      <c r="U22" s="48"/>
      <c r="V22" s="48"/>
      <c r="W22" s="48"/>
    </row>
    <row r="23" spans="1:23" ht="5.0999999999999996" customHeight="1" x14ac:dyDescent="0.25">
      <c r="H23" s="39"/>
      <c r="I23" s="38"/>
      <c r="J23" s="38"/>
      <c r="K23" s="38"/>
      <c r="L23" s="38"/>
      <c r="M23" s="38"/>
      <c r="O23" s="33"/>
      <c r="P23" s="48"/>
      <c r="Q23" s="48"/>
      <c r="R23" s="48"/>
      <c r="S23" s="48"/>
      <c r="T23" s="48"/>
      <c r="U23" s="48"/>
      <c r="V23" s="48"/>
      <c r="W23" s="48"/>
    </row>
    <row r="24" spans="1:23" ht="15" customHeight="1" x14ac:dyDescent="0.25">
      <c r="B24" s="1" t="s">
        <v>40</v>
      </c>
      <c r="H24" s="37" t="s">
        <v>7</v>
      </c>
      <c r="I24" s="36">
        <v>0.6</v>
      </c>
      <c r="J24" s="38" t="s">
        <v>5</v>
      </c>
      <c r="K24" s="38"/>
      <c r="L24" s="38"/>
      <c r="M24" s="38"/>
      <c r="O24" s="33"/>
      <c r="P24" s="48"/>
      <c r="Q24" s="48"/>
      <c r="R24" s="48"/>
      <c r="S24" s="48"/>
      <c r="T24" s="48"/>
      <c r="U24" s="48"/>
      <c r="V24" s="48"/>
      <c r="W24" s="48"/>
    </row>
    <row r="25" spans="1:23" ht="5.0999999999999996" customHeight="1" x14ac:dyDescent="0.25">
      <c r="H25" s="39"/>
      <c r="I25" s="38"/>
      <c r="J25" s="38"/>
      <c r="K25" s="38"/>
      <c r="L25" s="38"/>
      <c r="M25" s="38"/>
      <c r="O25" s="30"/>
      <c r="P25" s="48"/>
      <c r="Q25" s="48"/>
      <c r="R25" s="48"/>
      <c r="S25" s="48"/>
      <c r="T25" s="48"/>
      <c r="U25" s="48"/>
      <c r="V25" s="48"/>
      <c r="W25" s="48"/>
    </row>
    <row r="26" spans="1:23" ht="15" customHeight="1" x14ac:dyDescent="0.25">
      <c r="B26" s="1" t="s">
        <v>13</v>
      </c>
      <c r="H26" s="39"/>
      <c r="I26" s="49" t="s">
        <v>53</v>
      </c>
      <c r="J26" s="50"/>
      <c r="K26" s="50"/>
      <c r="L26" s="51"/>
      <c r="M26" s="38"/>
      <c r="N26" s="17"/>
      <c r="O26" s="30"/>
      <c r="P26" s="48"/>
      <c r="Q26" s="48"/>
      <c r="R26" s="48"/>
      <c r="S26" s="48"/>
      <c r="T26" s="48"/>
      <c r="U26" s="48"/>
      <c r="V26" s="48"/>
      <c r="W26" s="48"/>
    </row>
    <row r="27" spans="1:23" ht="5.0999999999999996" customHeight="1" x14ac:dyDescent="0.25">
      <c r="H27" s="39"/>
      <c r="I27" s="38"/>
      <c r="J27" s="38"/>
      <c r="K27" s="38"/>
      <c r="L27" s="38"/>
      <c r="M27" s="38"/>
      <c r="O27" s="30"/>
      <c r="P27" s="30"/>
      <c r="Q27" s="30"/>
      <c r="R27" s="30"/>
      <c r="S27" s="30"/>
      <c r="T27" s="30"/>
      <c r="U27" s="30"/>
      <c r="V27" s="30"/>
      <c r="W27" s="30"/>
    </row>
    <row r="28" spans="1:23" ht="15" customHeight="1" x14ac:dyDescent="0.25">
      <c r="B28" s="1" t="s">
        <v>6</v>
      </c>
      <c r="H28" s="40" t="s">
        <v>8</v>
      </c>
      <c r="I28" s="36">
        <v>22</v>
      </c>
      <c r="J28" s="41" t="s">
        <v>9</v>
      </c>
      <c r="K28" s="38"/>
      <c r="L28" s="38"/>
      <c r="M28" s="38"/>
      <c r="O28" s="30"/>
      <c r="P28" s="30"/>
      <c r="Q28" s="30"/>
      <c r="R28" s="30"/>
      <c r="S28" s="30"/>
      <c r="T28" s="30"/>
      <c r="U28" s="30"/>
      <c r="V28" s="30"/>
      <c r="W28" s="30"/>
    </row>
    <row r="29" spans="1:23" ht="5.0999999999999996" customHeight="1" x14ac:dyDescent="0.25">
      <c r="H29" s="39"/>
      <c r="I29" s="38"/>
      <c r="J29" s="38"/>
      <c r="K29" s="38"/>
      <c r="L29" s="38"/>
      <c r="M29" s="38"/>
    </row>
    <row r="30" spans="1:23" ht="15" customHeight="1" x14ac:dyDescent="0.25">
      <c r="B30" s="1" t="s">
        <v>10</v>
      </c>
      <c r="H30" s="40" t="s">
        <v>11</v>
      </c>
      <c r="I30" s="36">
        <v>12</v>
      </c>
      <c r="J30" s="41" t="s">
        <v>12</v>
      </c>
      <c r="K30" s="38"/>
      <c r="L30" s="38"/>
      <c r="M30" s="38"/>
    </row>
    <row r="31" spans="1:23" ht="5.0999999999999996" customHeight="1" x14ac:dyDescent="0.25">
      <c r="H31" s="39"/>
      <c r="I31" s="38"/>
      <c r="J31" s="38"/>
      <c r="K31" s="38"/>
      <c r="L31" s="38"/>
      <c r="M31" s="38"/>
    </row>
    <row r="32" spans="1:23" ht="15.75" x14ac:dyDescent="0.25">
      <c r="B32" s="1" t="s">
        <v>18</v>
      </c>
      <c r="H32" s="37" t="s">
        <v>20</v>
      </c>
      <c r="I32" s="36">
        <v>1.9</v>
      </c>
      <c r="J32" s="38" t="s">
        <v>21</v>
      </c>
      <c r="K32" s="38"/>
      <c r="L32" s="38"/>
      <c r="M32" s="38"/>
    </row>
    <row r="33" spans="1:15" ht="5.0999999999999996" customHeight="1" x14ac:dyDescent="0.25">
      <c r="H33" s="38"/>
      <c r="I33" s="38"/>
      <c r="J33" s="38"/>
      <c r="K33" s="38"/>
      <c r="L33" s="38"/>
      <c r="M33" s="38"/>
    </row>
    <row r="34" spans="1:15" ht="15.75" x14ac:dyDescent="0.25">
      <c r="B34" s="1" t="s">
        <v>23</v>
      </c>
      <c r="H34" s="37" t="s">
        <v>37</v>
      </c>
      <c r="I34" s="36">
        <v>1.85</v>
      </c>
      <c r="J34" s="38" t="s">
        <v>21</v>
      </c>
      <c r="K34" s="38"/>
      <c r="L34" s="38"/>
      <c r="M34" s="38"/>
    </row>
    <row r="35" spans="1:15" ht="5.0999999999999996" customHeight="1" x14ac:dyDescent="0.25">
      <c r="H35" s="38"/>
      <c r="I35" s="38"/>
      <c r="J35" s="38"/>
      <c r="K35" s="38"/>
      <c r="L35" s="38"/>
      <c r="M35" s="38"/>
    </row>
    <row r="36" spans="1:15" x14ac:dyDescent="0.25">
      <c r="B36" s="1" t="s">
        <v>45</v>
      </c>
      <c r="H36" s="38"/>
      <c r="I36" s="52" t="s">
        <v>54</v>
      </c>
      <c r="J36" s="53"/>
      <c r="K36" s="53"/>
      <c r="L36" s="53"/>
      <c r="M36" s="54"/>
      <c r="N36" s="1"/>
      <c r="O36" s="32"/>
    </row>
    <row r="38" spans="1:15" ht="15.75" x14ac:dyDescent="0.25">
      <c r="A38" s="45" t="s">
        <v>39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7"/>
    </row>
    <row r="39" spans="1:15" s="20" customFormat="1" x14ac:dyDescent="0.25">
      <c r="A39" s="3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  <row r="40" spans="1:15" s="20" customFormat="1" ht="18.75" x14ac:dyDescent="0.25">
      <c r="A40" s="32"/>
      <c r="B40" s="20" t="s">
        <v>35</v>
      </c>
      <c r="H40" s="21" t="s">
        <v>36</v>
      </c>
      <c r="I40" s="15">
        <f>Лист2!T11</f>
        <v>139.96498320000001</v>
      </c>
      <c r="J40" s="22" t="s">
        <v>12</v>
      </c>
      <c r="N40" s="16"/>
    </row>
    <row r="41" spans="1:15" s="20" customFormat="1" x14ac:dyDescent="0.25">
      <c r="A41" s="32"/>
      <c r="N41" s="16"/>
    </row>
    <row r="42" spans="1:15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4" spans="1:15" x14ac:dyDescent="0.25">
      <c r="B44" s="29"/>
      <c r="C44" s="35"/>
    </row>
    <row r="45" spans="1:15" x14ac:dyDescent="0.25">
      <c r="B45" s="29"/>
      <c r="C45" s="35"/>
    </row>
    <row r="46" spans="1:15" x14ac:dyDescent="0.25">
      <c r="B46" s="29"/>
      <c r="C46" s="35"/>
    </row>
    <row r="47" spans="1:15" x14ac:dyDescent="0.25">
      <c r="B47" s="29"/>
      <c r="C47" s="35"/>
    </row>
    <row r="48" spans="1:15" x14ac:dyDescent="0.25">
      <c r="B48" s="29"/>
      <c r="C48" s="35"/>
    </row>
    <row r="49" spans="2:3" x14ac:dyDescent="0.25">
      <c r="B49" s="29"/>
      <c r="C49" s="35"/>
    </row>
  </sheetData>
  <sheetProtection algorithmName="SHA-512" hashValue="XijNzcIHgkOqxgA/Aq98lF4bHOw/kisqMRAcSCWqWSjJzXmQyGyk6d2ewrduIEdMc6iu9MqR+Hb43MlrUi9j9Q==" saltValue="1gTeajSQM+jXqyBEzf1L1Q==" spinCount="100000" sheet="1" selectLockedCells="1"/>
  <mergeCells count="6">
    <mergeCell ref="A1:N1"/>
    <mergeCell ref="A18:N18"/>
    <mergeCell ref="A38:N38"/>
    <mergeCell ref="P2:W26"/>
    <mergeCell ref="I26:L26"/>
    <mergeCell ref="I36:M36"/>
  </mergeCells>
  <pageMargins left="0.7" right="0.7" top="0.75" bottom="0.75" header="0.3" footer="0.3"/>
  <pageSetup paperSize="9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71FA0D4-5A0A-4E88-8983-49CF1B015CAC}">
          <x14:formula1>
            <xm:f>Лист2!$B$3:$B$9</xm:f>
          </x14:formula1>
          <xm:sqref>I26</xm:sqref>
        </x14:dataValidation>
        <x14:dataValidation type="list" allowBlank="1" showInputMessage="1" showErrorMessage="1" xr:uid="{4BE08567-3016-4F09-9A03-FCCE86EEBD1D}">
          <x14:formula1>
            <xm:f>Лист2!$I$7:$I$52</xm:f>
          </x14:formula1>
          <xm:sqref>I28</xm:sqref>
        </x14:dataValidation>
        <x14:dataValidation type="list" allowBlank="1" showInputMessage="1" showErrorMessage="1" xr:uid="{728AC131-C8D4-42D3-9FDD-4BBFCDE53F18}">
          <x14:formula1>
            <xm:f>Лист2!$K$15:$K$16</xm:f>
          </x14:formula1>
          <xm:sqref>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2:U58"/>
  <sheetViews>
    <sheetView workbookViewId="0">
      <selection activeCell="R17" sqref="R17"/>
    </sheetView>
  </sheetViews>
  <sheetFormatPr defaultRowHeight="15" x14ac:dyDescent="0.25"/>
  <sheetData>
    <row r="2" spans="2:21" x14ac:dyDescent="0.25">
      <c r="B2" s="6"/>
      <c r="C2" s="7"/>
      <c r="D2" s="7"/>
      <c r="E2" s="7"/>
      <c r="F2" s="7" t="s">
        <v>47</v>
      </c>
      <c r="G2" s="8" t="s">
        <v>48</v>
      </c>
      <c r="I2" s="6" t="s">
        <v>24</v>
      </c>
      <c r="J2" s="8"/>
      <c r="S2" t="s">
        <v>25</v>
      </c>
      <c r="T2">
        <f>VLOOKUP('R'!I26,Лист2!B3:G9,5,FALSE)</f>
        <v>1.2</v>
      </c>
    </row>
    <row r="3" spans="2:21" x14ac:dyDescent="0.25">
      <c r="B3" s="9" t="s">
        <v>14</v>
      </c>
      <c r="F3">
        <v>1.4</v>
      </c>
      <c r="G3" s="11">
        <v>1.2</v>
      </c>
      <c r="I3" s="12"/>
      <c r="J3" s="14"/>
      <c r="S3" t="s">
        <v>26</v>
      </c>
      <c r="T3">
        <f>VLOOKUP('R'!I26,Лист2!B3:G9,6,FALSE)</f>
        <v>1</v>
      </c>
    </row>
    <row r="4" spans="2:21" x14ac:dyDescent="0.25">
      <c r="B4" s="9" t="s">
        <v>15</v>
      </c>
      <c r="F4">
        <v>1.3</v>
      </c>
      <c r="G4" s="11">
        <v>1.1000000000000001</v>
      </c>
      <c r="S4" t="s">
        <v>27</v>
      </c>
      <c r="T4">
        <f>VLOOKUP('R'!I36,Лист2!K15:P16,6,FALSE)</f>
        <v>1</v>
      </c>
    </row>
    <row r="5" spans="2:21" x14ac:dyDescent="0.25">
      <c r="B5" s="9" t="s">
        <v>16</v>
      </c>
      <c r="F5">
        <v>1.1000000000000001</v>
      </c>
      <c r="G5" s="11">
        <v>1</v>
      </c>
      <c r="S5" t="s">
        <v>28</v>
      </c>
      <c r="T5">
        <f>VLOOKUP('R'!I28,Лист2!B13:E58,2,FALSE)</f>
        <v>0.61</v>
      </c>
    </row>
    <row r="6" spans="2:21" x14ac:dyDescent="0.25">
      <c r="B6" s="9" t="s">
        <v>17</v>
      </c>
      <c r="F6">
        <v>1</v>
      </c>
      <c r="G6" s="11">
        <v>1</v>
      </c>
      <c r="I6" s="3" t="s">
        <v>31</v>
      </c>
      <c r="L6" s="6"/>
      <c r="M6" s="8"/>
      <c r="S6" t="s">
        <v>29</v>
      </c>
      <c r="T6">
        <f>VLOOKUP('R'!I28,Лист2!B13:E58,3,FALSE)</f>
        <v>3.44</v>
      </c>
    </row>
    <row r="7" spans="2:21" x14ac:dyDescent="0.25">
      <c r="B7" s="9" t="s">
        <v>49</v>
      </c>
      <c r="F7">
        <v>1.25</v>
      </c>
      <c r="G7" s="11">
        <v>1</v>
      </c>
      <c r="I7" s="4">
        <v>0</v>
      </c>
      <c r="L7" s="9"/>
      <c r="M7" s="11"/>
      <c r="S7" t="s">
        <v>30</v>
      </c>
      <c r="T7">
        <f>VLOOKUP('R'!I28,Лист2!B13:E58,4,FALSE)</f>
        <v>6.04</v>
      </c>
    </row>
    <row r="8" spans="2:21" x14ac:dyDescent="0.25">
      <c r="B8" s="9" t="s">
        <v>50</v>
      </c>
      <c r="F8">
        <v>1.2</v>
      </c>
      <c r="G8" s="11">
        <v>1</v>
      </c>
      <c r="I8" s="4">
        <v>1</v>
      </c>
      <c r="L8" s="9"/>
      <c r="M8" s="11"/>
      <c r="S8" t="s">
        <v>33</v>
      </c>
      <c r="T8">
        <f>1.154*'R'!I22/1000+'R'!I20/1000</f>
        <v>0.51539999999999997</v>
      </c>
    </row>
    <row r="9" spans="2:21" x14ac:dyDescent="0.25">
      <c r="B9" s="12" t="s">
        <v>51</v>
      </c>
      <c r="C9" s="13"/>
      <c r="D9" s="13"/>
      <c r="E9" s="13"/>
      <c r="F9" s="13">
        <v>1.1000000000000001</v>
      </c>
      <c r="G9" s="14">
        <v>1</v>
      </c>
      <c r="I9" s="4">
        <v>2</v>
      </c>
      <c r="L9" s="9"/>
      <c r="M9" s="11"/>
    </row>
    <row r="10" spans="2:21" x14ac:dyDescent="0.25">
      <c r="I10" s="4">
        <v>3</v>
      </c>
      <c r="L10" s="9"/>
      <c r="M10" s="11"/>
    </row>
    <row r="11" spans="2:21" x14ac:dyDescent="0.25">
      <c r="I11" s="4">
        <v>4</v>
      </c>
      <c r="L11" s="12"/>
      <c r="M11" s="14"/>
      <c r="S11" t="s">
        <v>34</v>
      </c>
      <c r="T11">
        <f>T2*T3/T4*(T5*T8*'R'!I32*10+Лист2!T6*'R'!I24*'R'!I34*10+Лист2!T7*'R'!I30)</f>
        <v>139.96498320000001</v>
      </c>
      <c r="U11" t="s">
        <v>12</v>
      </c>
    </row>
    <row r="12" spans="2:21" x14ac:dyDescent="0.25">
      <c r="B12" t="s">
        <v>32</v>
      </c>
      <c r="I12" s="4">
        <v>5</v>
      </c>
    </row>
    <row r="13" spans="2:21" x14ac:dyDescent="0.25">
      <c r="B13" s="6">
        <v>0</v>
      </c>
      <c r="C13" s="7">
        <v>0</v>
      </c>
      <c r="D13" s="7">
        <v>1</v>
      </c>
      <c r="E13" s="7">
        <v>3.14</v>
      </c>
      <c r="F13" s="8"/>
      <c r="I13" s="4">
        <v>6</v>
      </c>
    </row>
    <row r="14" spans="2:21" x14ac:dyDescent="0.25">
      <c r="B14" s="9">
        <v>1</v>
      </c>
      <c r="C14" s="10">
        <v>0.01</v>
      </c>
      <c r="D14" s="10">
        <v>1.06</v>
      </c>
      <c r="E14" s="10">
        <v>3.23</v>
      </c>
      <c r="F14" s="11"/>
      <c r="I14" s="4">
        <v>7</v>
      </c>
    </row>
    <row r="15" spans="2:21" x14ac:dyDescent="0.25">
      <c r="B15" s="9">
        <v>2</v>
      </c>
      <c r="C15" s="10">
        <v>0.03</v>
      </c>
      <c r="D15" s="10">
        <v>1.1200000000000001</v>
      </c>
      <c r="E15" s="10">
        <v>3.32</v>
      </c>
      <c r="F15" s="11"/>
      <c r="I15" s="4">
        <v>8</v>
      </c>
      <c r="K15" s="6" t="s">
        <v>46</v>
      </c>
      <c r="L15" s="7"/>
      <c r="M15" s="7"/>
      <c r="N15" s="7"/>
      <c r="O15" s="7"/>
      <c r="P15" s="8">
        <v>1.1000000000000001</v>
      </c>
    </row>
    <row r="16" spans="2:21" x14ac:dyDescent="0.25">
      <c r="B16" s="9">
        <v>3</v>
      </c>
      <c r="C16" s="10">
        <v>0.04</v>
      </c>
      <c r="D16" s="10">
        <v>1.18</v>
      </c>
      <c r="E16" s="10">
        <v>3.41</v>
      </c>
      <c r="F16" s="11"/>
      <c r="I16" s="4">
        <v>9</v>
      </c>
      <c r="K16" s="12" t="s">
        <v>54</v>
      </c>
      <c r="L16" s="13"/>
      <c r="M16" s="13"/>
      <c r="N16" s="13"/>
      <c r="O16" s="13"/>
      <c r="P16" s="14">
        <v>1</v>
      </c>
    </row>
    <row r="17" spans="2:9" x14ac:dyDescent="0.25">
      <c r="B17" s="9">
        <v>4</v>
      </c>
      <c r="C17" s="10">
        <v>0.06</v>
      </c>
      <c r="D17" s="10">
        <v>1.25</v>
      </c>
      <c r="E17" s="10">
        <v>3.51</v>
      </c>
      <c r="F17" s="11"/>
      <c r="I17" s="4">
        <v>10</v>
      </c>
    </row>
    <row r="18" spans="2:9" x14ac:dyDescent="0.25">
      <c r="B18" s="9">
        <v>5</v>
      </c>
      <c r="C18" s="10">
        <v>0.08</v>
      </c>
      <c r="D18" s="10">
        <v>1.32</v>
      </c>
      <c r="E18" s="10">
        <v>3.61</v>
      </c>
      <c r="F18" s="11"/>
      <c r="I18" s="4">
        <v>11</v>
      </c>
    </row>
    <row r="19" spans="2:9" x14ac:dyDescent="0.25">
      <c r="B19" s="9">
        <v>6</v>
      </c>
      <c r="C19" s="10">
        <v>0.1</v>
      </c>
      <c r="D19" s="10">
        <v>1.39</v>
      </c>
      <c r="E19" s="10">
        <v>3.71</v>
      </c>
      <c r="F19" s="11"/>
      <c r="I19" s="4">
        <v>12</v>
      </c>
    </row>
    <row r="20" spans="2:9" x14ac:dyDescent="0.25">
      <c r="B20" s="9">
        <v>7</v>
      </c>
      <c r="C20" s="10">
        <v>0.12</v>
      </c>
      <c r="D20" s="10">
        <v>1.47</v>
      </c>
      <c r="E20" s="10">
        <v>3.82</v>
      </c>
      <c r="F20" s="11"/>
      <c r="I20" s="4">
        <v>13</v>
      </c>
    </row>
    <row r="21" spans="2:9" x14ac:dyDescent="0.25">
      <c r="B21" s="9">
        <v>8</v>
      </c>
      <c r="C21" s="10">
        <v>0.14000000000000001</v>
      </c>
      <c r="D21" s="10">
        <v>1.55</v>
      </c>
      <c r="E21" s="10">
        <v>3.93</v>
      </c>
      <c r="F21" s="11"/>
      <c r="I21" s="4">
        <v>14</v>
      </c>
    </row>
    <row r="22" spans="2:9" x14ac:dyDescent="0.25">
      <c r="B22" s="9">
        <v>9</v>
      </c>
      <c r="C22" s="10">
        <v>0.16</v>
      </c>
      <c r="D22" s="10">
        <v>1.64</v>
      </c>
      <c r="E22" s="10">
        <v>4.05</v>
      </c>
      <c r="F22" s="11"/>
      <c r="I22" s="4">
        <v>15</v>
      </c>
    </row>
    <row r="23" spans="2:9" x14ac:dyDescent="0.25">
      <c r="B23" s="9">
        <v>10</v>
      </c>
      <c r="C23" s="10">
        <v>0.18</v>
      </c>
      <c r="D23" s="10">
        <v>1.73</v>
      </c>
      <c r="E23" s="10">
        <v>4.17</v>
      </c>
      <c r="F23" s="11"/>
      <c r="I23" s="4">
        <v>16</v>
      </c>
    </row>
    <row r="24" spans="2:9" x14ac:dyDescent="0.25">
      <c r="B24" s="9">
        <v>11</v>
      </c>
      <c r="C24" s="10">
        <v>0.21</v>
      </c>
      <c r="D24" s="10">
        <v>1.83</v>
      </c>
      <c r="E24" s="10">
        <v>4.29</v>
      </c>
      <c r="F24" s="11"/>
      <c r="I24" s="4">
        <v>17</v>
      </c>
    </row>
    <row r="25" spans="2:9" x14ac:dyDescent="0.25">
      <c r="B25" s="9">
        <v>12</v>
      </c>
      <c r="C25" s="10">
        <v>0.23</v>
      </c>
      <c r="D25" s="10">
        <v>1.94</v>
      </c>
      <c r="E25" s="10">
        <v>4.42</v>
      </c>
      <c r="F25" s="11"/>
      <c r="I25" s="4">
        <v>18</v>
      </c>
    </row>
    <row r="26" spans="2:9" x14ac:dyDescent="0.25">
      <c r="B26" s="9">
        <v>13</v>
      </c>
      <c r="C26" s="10">
        <v>0.26</v>
      </c>
      <c r="D26" s="10">
        <v>2.0499999999999998</v>
      </c>
      <c r="E26" s="10">
        <v>4.55</v>
      </c>
      <c r="F26" s="11"/>
      <c r="I26" s="4">
        <v>19</v>
      </c>
    </row>
    <row r="27" spans="2:9" x14ac:dyDescent="0.25">
      <c r="B27" s="9">
        <v>14</v>
      </c>
      <c r="C27" s="10">
        <v>0.28999999999999998</v>
      </c>
      <c r="D27" s="10">
        <v>2.17</v>
      </c>
      <c r="E27" s="10">
        <v>4.6900000000000004</v>
      </c>
      <c r="F27" s="11"/>
      <c r="I27" s="4">
        <v>20</v>
      </c>
    </row>
    <row r="28" spans="2:9" x14ac:dyDescent="0.25">
      <c r="B28" s="9">
        <v>15</v>
      </c>
      <c r="C28" s="10">
        <v>0.32</v>
      </c>
      <c r="D28" s="10">
        <v>2.2999999999999998</v>
      </c>
      <c r="E28" s="10">
        <v>4.84</v>
      </c>
      <c r="F28" s="11"/>
      <c r="I28" s="4">
        <v>21</v>
      </c>
    </row>
    <row r="29" spans="2:9" x14ac:dyDescent="0.25">
      <c r="B29" s="9">
        <v>16</v>
      </c>
      <c r="C29" s="10">
        <v>0.36</v>
      </c>
      <c r="D29" s="10">
        <v>2.4300000000000002</v>
      </c>
      <c r="E29" s="10">
        <v>4.99</v>
      </c>
      <c r="F29" s="11"/>
      <c r="I29" s="4">
        <v>22</v>
      </c>
    </row>
    <row r="30" spans="2:9" x14ac:dyDescent="0.25">
      <c r="B30" s="9">
        <v>17</v>
      </c>
      <c r="C30" s="10">
        <v>0.39</v>
      </c>
      <c r="D30" s="10">
        <v>2.57</v>
      </c>
      <c r="E30" s="10">
        <v>5.15</v>
      </c>
      <c r="F30" s="11"/>
      <c r="I30" s="4">
        <v>23</v>
      </c>
    </row>
    <row r="31" spans="2:9" x14ac:dyDescent="0.25">
      <c r="B31" s="9">
        <v>18</v>
      </c>
      <c r="C31" s="10">
        <v>0.43</v>
      </c>
      <c r="D31" s="10">
        <v>2.73</v>
      </c>
      <c r="E31" s="10">
        <v>5.31</v>
      </c>
      <c r="F31" s="11"/>
      <c r="I31" s="4">
        <v>24</v>
      </c>
    </row>
    <row r="32" spans="2:9" x14ac:dyDescent="0.25">
      <c r="B32" s="9">
        <v>19</v>
      </c>
      <c r="C32" s="10">
        <v>0.47</v>
      </c>
      <c r="D32" s="10">
        <v>2.89</v>
      </c>
      <c r="E32" s="10">
        <v>5.48</v>
      </c>
      <c r="F32" s="11"/>
      <c r="I32" s="4">
        <v>25</v>
      </c>
    </row>
    <row r="33" spans="2:9" x14ac:dyDescent="0.25">
      <c r="B33" s="9">
        <v>20</v>
      </c>
      <c r="C33" s="10">
        <v>0.51</v>
      </c>
      <c r="D33" s="10">
        <v>3.06</v>
      </c>
      <c r="E33" s="10">
        <v>5.66</v>
      </c>
      <c r="F33" s="11"/>
      <c r="I33" s="4">
        <v>26</v>
      </c>
    </row>
    <row r="34" spans="2:9" x14ac:dyDescent="0.25">
      <c r="B34" s="9">
        <v>21</v>
      </c>
      <c r="C34" s="10">
        <v>0.56000000000000005</v>
      </c>
      <c r="D34" s="10">
        <v>3.24</v>
      </c>
      <c r="E34" s="10">
        <v>5.84</v>
      </c>
      <c r="F34" s="11"/>
      <c r="I34" s="4">
        <v>27</v>
      </c>
    </row>
    <row r="35" spans="2:9" x14ac:dyDescent="0.25">
      <c r="B35" s="9">
        <v>22</v>
      </c>
      <c r="C35" s="10">
        <v>0.61</v>
      </c>
      <c r="D35" s="10">
        <v>3.44</v>
      </c>
      <c r="E35" s="10">
        <v>6.04</v>
      </c>
      <c r="F35" s="11"/>
      <c r="I35" s="4">
        <v>28</v>
      </c>
    </row>
    <row r="36" spans="2:9" x14ac:dyDescent="0.25">
      <c r="B36" s="9">
        <v>23</v>
      </c>
      <c r="C36" s="10">
        <v>0.66</v>
      </c>
      <c r="D36" s="10">
        <v>3.65</v>
      </c>
      <c r="E36" s="10">
        <v>6.24</v>
      </c>
      <c r="F36" s="11"/>
      <c r="I36" s="4">
        <v>29</v>
      </c>
    </row>
    <row r="37" spans="2:9" x14ac:dyDescent="0.25">
      <c r="B37" s="9">
        <v>24</v>
      </c>
      <c r="C37" s="10">
        <v>0.72</v>
      </c>
      <c r="D37" s="10">
        <v>3.87</v>
      </c>
      <c r="E37" s="10">
        <v>6.45</v>
      </c>
      <c r="F37" s="11"/>
      <c r="I37" s="4">
        <v>30</v>
      </c>
    </row>
    <row r="38" spans="2:9" x14ac:dyDescent="0.25">
      <c r="B38" s="9">
        <v>25</v>
      </c>
      <c r="C38" s="10">
        <v>0.78</v>
      </c>
      <c r="D38" s="10">
        <v>4.1100000000000003</v>
      </c>
      <c r="E38" s="10">
        <v>6.67</v>
      </c>
      <c r="F38" s="11"/>
      <c r="I38" s="4">
        <v>31</v>
      </c>
    </row>
    <row r="39" spans="2:9" x14ac:dyDescent="0.25">
      <c r="B39" s="9">
        <v>26</v>
      </c>
      <c r="C39" s="10">
        <v>0.84</v>
      </c>
      <c r="D39" s="10">
        <v>4.37</v>
      </c>
      <c r="E39" s="10">
        <v>6.9</v>
      </c>
      <c r="F39" s="11"/>
      <c r="I39" s="4">
        <v>32</v>
      </c>
    </row>
    <row r="40" spans="2:9" x14ac:dyDescent="0.25">
      <c r="B40" s="9">
        <v>27</v>
      </c>
      <c r="C40" s="10">
        <v>0.91</v>
      </c>
      <c r="D40" s="10">
        <v>4.6399999999999997</v>
      </c>
      <c r="E40" s="10">
        <v>7.14</v>
      </c>
      <c r="F40" s="11"/>
      <c r="I40" s="4">
        <v>33</v>
      </c>
    </row>
    <row r="41" spans="2:9" x14ac:dyDescent="0.25">
      <c r="B41" s="9">
        <v>28</v>
      </c>
      <c r="C41" s="10">
        <v>0.98</v>
      </c>
      <c r="D41" s="10">
        <v>4.93</v>
      </c>
      <c r="E41" s="10">
        <v>7.4</v>
      </c>
      <c r="F41" s="11"/>
      <c r="I41" s="4">
        <v>34</v>
      </c>
    </row>
    <row r="42" spans="2:9" x14ac:dyDescent="0.25">
      <c r="B42" s="9">
        <v>29</v>
      </c>
      <c r="C42" s="10">
        <v>1.06</v>
      </c>
      <c r="D42" s="10">
        <v>5.25</v>
      </c>
      <c r="E42" s="10">
        <v>7.67</v>
      </c>
      <c r="F42" s="11"/>
      <c r="I42" s="4">
        <v>35</v>
      </c>
    </row>
    <row r="43" spans="2:9" x14ac:dyDescent="0.25">
      <c r="B43" s="9">
        <v>30</v>
      </c>
      <c r="C43" s="10">
        <v>1.1499999999999999</v>
      </c>
      <c r="D43" s="10">
        <v>5.59</v>
      </c>
      <c r="E43" s="10">
        <v>7.95</v>
      </c>
      <c r="F43" s="11"/>
      <c r="I43" s="4">
        <v>36</v>
      </c>
    </row>
    <row r="44" spans="2:9" x14ac:dyDescent="0.25">
      <c r="B44" s="9">
        <v>31</v>
      </c>
      <c r="C44" s="10">
        <v>1.24</v>
      </c>
      <c r="D44" s="10">
        <v>5.95</v>
      </c>
      <c r="E44" s="10">
        <v>8.24</v>
      </c>
      <c r="F44" s="11"/>
      <c r="I44" s="4">
        <v>37</v>
      </c>
    </row>
    <row r="45" spans="2:9" x14ac:dyDescent="0.25">
      <c r="B45" s="9">
        <v>32</v>
      </c>
      <c r="C45" s="10">
        <v>1.34</v>
      </c>
      <c r="D45" s="10">
        <v>6.34</v>
      </c>
      <c r="E45" s="10">
        <v>8.5500000000000007</v>
      </c>
      <c r="F45" s="11"/>
      <c r="I45" s="4">
        <v>38</v>
      </c>
    </row>
    <row r="46" spans="2:9" x14ac:dyDescent="0.25">
      <c r="B46" s="9">
        <v>33</v>
      </c>
      <c r="C46" s="10">
        <v>1.44</v>
      </c>
      <c r="D46" s="10">
        <v>6.76</v>
      </c>
      <c r="E46" s="10">
        <v>8.8800000000000008</v>
      </c>
      <c r="F46" s="11"/>
      <c r="I46" s="4">
        <v>39</v>
      </c>
    </row>
    <row r="47" spans="2:9" x14ac:dyDescent="0.25">
      <c r="B47" s="9">
        <v>34</v>
      </c>
      <c r="C47" s="10">
        <v>1.55</v>
      </c>
      <c r="D47" s="10">
        <v>7.22</v>
      </c>
      <c r="E47" s="10">
        <v>9.2200000000000006</v>
      </c>
      <c r="F47" s="11"/>
      <c r="I47" s="4">
        <v>40</v>
      </c>
    </row>
    <row r="48" spans="2:9" x14ac:dyDescent="0.25">
      <c r="B48" s="9">
        <v>35</v>
      </c>
      <c r="C48" s="10">
        <v>1.68</v>
      </c>
      <c r="D48" s="10">
        <v>7.71</v>
      </c>
      <c r="E48" s="10">
        <v>9.58</v>
      </c>
      <c r="F48" s="11"/>
      <c r="I48" s="4">
        <v>41</v>
      </c>
    </row>
    <row r="49" spans="2:9" x14ac:dyDescent="0.25">
      <c r="B49" s="9">
        <v>36</v>
      </c>
      <c r="C49" s="10">
        <v>1.81</v>
      </c>
      <c r="D49" s="10">
        <v>8.24</v>
      </c>
      <c r="E49" s="10">
        <v>9.9700000000000006</v>
      </c>
      <c r="F49" s="11"/>
      <c r="I49" s="4">
        <v>42</v>
      </c>
    </row>
    <row r="50" spans="2:9" x14ac:dyDescent="0.25">
      <c r="B50" s="9">
        <v>37</v>
      </c>
      <c r="C50" s="10">
        <v>1.95</v>
      </c>
      <c r="D50" s="10">
        <v>8.81</v>
      </c>
      <c r="E50" s="10">
        <v>10.37</v>
      </c>
      <c r="F50" s="11"/>
      <c r="I50" s="4">
        <v>43</v>
      </c>
    </row>
    <row r="51" spans="2:9" x14ac:dyDescent="0.25">
      <c r="B51" s="9">
        <v>38</v>
      </c>
      <c r="C51" s="10">
        <v>2.11</v>
      </c>
      <c r="D51" s="10">
        <v>9.44</v>
      </c>
      <c r="E51" s="10">
        <v>10.8</v>
      </c>
      <c r="F51" s="11"/>
      <c r="I51" s="4">
        <v>44</v>
      </c>
    </row>
    <row r="52" spans="2:9" x14ac:dyDescent="0.25">
      <c r="B52" s="9">
        <v>39</v>
      </c>
      <c r="C52" s="10">
        <v>2.2799999999999998</v>
      </c>
      <c r="D52" s="10">
        <v>10.11</v>
      </c>
      <c r="E52" s="10">
        <v>11.25</v>
      </c>
      <c r="F52" s="11"/>
      <c r="I52" s="4">
        <v>45</v>
      </c>
    </row>
    <row r="53" spans="2:9" x14ac:dyDescent="0.25">
      <c r="B53" s="9">
        <v>40</v>
      </c>
      <c r="C53" s="10">
        <v>2.46</v>
      </c>
      <c r="D53" s="10">
        <v>10.85</v>
      </c>
      <c r="E53" s="10">
        <v>11.73</v>
      </c>
      <c r="F53" s="11"/>
      <c r="I53" s="5"/>
    </row>
    <row r="54" spans="2:9" x14ac:dyDescent="0.25">
      <c r="B54" s="9">
        <v>41</v>
      </c>
      <c r="C54" s="10">
        <v>2.66</v>
      </c>
      <c r="D54" s="10">
        <v>11.64</v>
      </c>
      <c r="E54" s="10">
        <v>12.24</v>
      </c>
      <c r="F54" s="11"/>
    </row>
    <row r="55" spans="2:9" x14ac:dyDescent="0.25">
      <c r="B55" s="9">
        <v>42</v>
      </c>
      <c r="C55" s="10">
        <v>2.88</v>
      </c>
      <c r="D55" s="10">
        <v>12.51</v>
      </c>
      <c r="E55" s="10">
        <v>12.79</v>
      </c>
      <c r="F55" s="11"/>
    </row>
    <row r="56" spans="2:9" x14ac:dyDescent="0.25">
      <c r="B56" s="9">
        <v>43</v>
      </c>
      <c r="C56" s="10">
        <v>3.12</v>
      </c>
      <c r="D56" s="10">
        <v>13.46</v>
      </c>
      <c r="E56" s="10">
        <v>13.37</v>
      </c>
      <c r="F56" s="11"/>
    </row>
    <row r="57" spans="2:9" x14ac:dyDescent="0.25">
      <c r="B57" s="9">
        <v>44</v>
      </c>
      <c r="C57" s="10">
        <v>3.38</v>
      </c>
      <c r="D57" s="10">
        <v>14.5</v>
      </c>
      <c r="E57" s="10">
        <v>13.98</v>
      </c>
      <c r="F57" s="11"/>
    </row>
    <row r="58" spans="2:9" x14ac:dyDescent="0.25">
      <c r="B58" s="12">
        <v>45</v>
      </c>
      <c r="C58" s="13">
        <v>3.66</v>
      </c>
      <c r="D58" s="13">
        <v>15.64</v>
      </c>
      <c r="E58" s="13">
        <v>14.64</v>
      </c>
      <c r="F58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</dc:creator>
  <cp:lastModifiedBy>ING</cp:lastModifiedBy>
  <dcterms:created xsi:type="dcterms:W3CDTF">2023-10-10T13:51:14Z</dcterms:created>
  <dcterms:modified xsi:type="dcterms:W3CDTF">2023-12-26T11:28:08Z</dcterms:modified>
</cp:coreProperties>
</file>